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233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53" i="1"/>
  <c r="G54" i="1"/>
  <c r="G55" i="1"/>
  <c r="G56" i="1"/>
  <c r="G57" i="1"/>
  <c r="G58" i="1"/>
  <c r="G59" i="1"/>
  <c r="G51" i="1"/>
  <c r="G42" i="1"/>
  <c r="G43" i="1"/>
  <c r="G44" i="1"/>
  <c r="G45" i="1"/>
  <c r="G46" i="1"/>
  <c r="G47" i="1"/>
  <c r="G48" i="1"/>
  <c r="G49" i="1"/>
  <c r="G41" i="1"/>
  <c r="G34" i="1"/>
  <c r="G36" i="1"/>
  <c r="G37" i="1"/>
  <c r="G38" i="1"/>
  <c r="G39" i="1"/>
  <c r="G33" i="1"/>
  <c r="G29" i="1"/>
  <c r="G22" i="1"/>
  <c r="G23" i="1"/>
  <c r="G24" i="1"/>
  <c r="G25" i="1"/>
  <c r="G26" i="1"/>
  <c r="G28" i="1"/>
  <c r="G21" i="1"/>
  <c r="G14" i="1"/>
  <c r="G15" i="1"/>
  <c r="G16" i="1"/>
  <c r="G17" i="1"/>
  <c r="G18" i="1"/>
  <c r="G19" i="1"/>
  <c r="G13" i="1"/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85" i="1" l="1"/>
  <c r="G85" i="1"/>
  <c r="F10" i="1"/>
  <c r="D85" i="1"/>
  <c r="F85" i="1"/>
  <c r="C10" i="1"/>
  <c r="G10" i="1"/>
  <c r="H85" i="1"/>
  <c r="D10" i="1"/>
  <c r="H10" i="1"/>
  <c r="E85" i="1"/>
  <c r="E10" i="1"/>
  <c r="G160" i="1" l="1"/>
  <c r="F160" i="1"/>
  <c r="C160" i="1"/>
  <c r="D160" i="1"/>
  <c r="H160" i="1"/>
  <c r="E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<sst xmlns="http://schemas.openxmlformats.org/spreadsheetml/2006/main" count="167" uniqueCount="94">
  <si>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</si>
  <si>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</si>
  <si>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</si>
  <si>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</si>
  <si>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</si>
  <si>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</si>
  <si>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</si>
  <si>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</si>
  <si>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</si>
  <si>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</si>
  <si>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</si>
  <si>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</si>
  <si>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</si>
  <si>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</si>
  <si>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</si>
  <si>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</si>
  <si>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</si>
  <si>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</si>
  <si>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</si>
  <si>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</si>
  <si>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</si>
  <si>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</si>
  <si>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</si>
  <si>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</si>
  <si>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</si>
  <si>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</si>
  <si>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</si>
  <si>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</si>
  <si>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</si>
  <si>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</si>
  <si>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</si>
  <si>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</si>
  <si>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</si>
  <si>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</si>
  <si>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</si>
  <si>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</si>
  <si>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</si>
  <si>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</si>
  <si>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</si>
  <si>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</si>
  <si>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</si>
  <si>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</si>
  <si>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</si>
  <si>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</si>
  <si>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</si>
  <si>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</si>
  <si>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</si>
  <si>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</si>
  <si>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</si>
  <si>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</si>
  <si>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</si>
  <si>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</si>
  <si>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</si>
  <si>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</si>
  <si>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</si>
  <si>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</si>
  <si>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</si>
  <si>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</si>
  <si>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</si>
  <si>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</si>
  <si>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</si>
  <si>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</si>
  <si>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</si>
  <si>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</si>
  <si>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</si>
  <si>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</si>
  <si>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</si>
  <si>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</si>
  <si>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</si>
  <si>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</si>
  <si>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</si>
  <si>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</si>
  <si>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</si>
  <si>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</si>
  <si>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</si>
  <si>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</si>
  <si>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</si>
  <si>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</si>
  <si>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</si>
  <si>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</si>
  <si>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</si>
  <si>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</si>
  <si>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</si>
  <si>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</si>
  <si>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</si>
  <si>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</si>
  <si>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</si>
  <si>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</si>
  <si>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Saneamieto de Delicias</t>
  </si>
  <si>
    <t>LIC. JUAN CARLOS VELASCO PONCE</t>
  </si>
  <si>
    <t>DIRECTOR EJECUTIVO</t>
  </si>
  <si>
    <t>C.P. ALBERTO ARAGON RUIZ</t>
  </si>
  <si>
    <t>DIRECTOR FINANCIERO</t>
  </si>
  <si>
    <t>Del 01 de enero al 31 de diciembre 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</si>
</sst>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/>
  <dimension ref="B1:R1061"/>
  <sheetViews>
    <sheetView tabSelected="1" zoomScale="90" zoomScaleNormal="90" workbookViewId="0">
      <selection activeCell="B7" sqref="B7:B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5" width="14.42578125" style="1" bestFit="1" customWidth="1"/>
    <col min="6" max="6" width="15.140625" style="1" bestFit="1" customWidth="1"/>
    <col min="7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93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306400133.02999997</v>
      </c>
      <c r="D10" s="8">
        <f>SUM(D12,D20,D30,D40,D50,D60,D64,D73,D77)</f>
        <v>31830000</v>
      </c>
      <c r="E10" s="28">
        <f t="shared" ref="E10:H10" si="0">SUM(E12,E20,E30,E40,E50,E60,E64,E73,E77)</f>
        <v>338230133.03000003</v>
      </c>
      <c r="F10" s="8">
        <f t="shared" si="0"/>
        <v>327325146.5</v>
      </c>
      <c r="G10" s="8">
        <f t="shared" si="0"/>
        <v>323916441.82999998</v>
      </c>
      <c r="H10" s="28">
        <f t="shared" si="0"/>
        <v>10904986.529999999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98421000.029999986</v>
      </c>
      <c r="D12" s="7">
        <f>SUM(D13:D19)</f>
        <v>-2660310.6899999995</v>
      </c>
      <c r="E12" s="29">
        <f t="shared" ref="E12:H12" si="1">SUM(E13:E19)</f>
        <v>95760689.340000004</v>
      </c>
      <c r="F12" s="7">
        <f t="shared" si="1"/>
        <v>93573575.99000001</v>
      </c>
      <c r="G12" s="7">
        <f t="shared" si="1"/>
        <v>93573575.99000001</v>
      </c>
      <c r="H12" s="29">
        <f t="shared" si="1"/>
        <v>2187113.3500000066</v>
      </c>
    </row>
    <row r="13" spans="2:9" ht="24" x14ac:dyDescent="0.2">
      <c r="B13" s="10" t="s">
        <v>14</v>
      </c>
      <c r="C13" s="25">
        <v>51595891.189999998</v>
      </c>
      <c r="D13" s="25">
        <v>-2077981.91</v>
      </c>
      <c r="E13" s="30">
        <f>SUM(C13:D13)</f>
        <v>49517909.280000001</v>
      </c>
      <c r="F13" s="26">
        <v>49141621.479999997</v>
      </c>
      <c r="G13" s="26">
        <f>F13</f>
        <v>49141621.479999997</v>
      </c>
      <c r="H13" s="34">
        <f>SUM(E13-F13)</f>
        <v>376287.80000000447</v>
      </c>
    </row>
    <row r="14" spans="2:9" ht="22.9" customHeight="1" x14ac:dyDescent="0.2">
      <c r="B14" s="10" t="s">
        <v>15</v>
      </c>
      <c r="C14" s="25">
        <v>4550540.75</v>
      </c>
      <c r="D14" s="25">
        <v>-446427.06</v>
      </c>
      <c r="E14" s="30">
        <f t="shared" ref="E14:E79" si="2">SUM(C14:D14)</f>
        <v>4104113.69</v>
      </c>
      <c r="F14" s="26">
        <v>3842428.29</v>
      </c>
      <c r="G14" s="26">
        <f t="shared" ref="G14:G19" si="3">F14</f>
        <v>3842428.29</v>
      </c>
      <c r="H14" s="34">
        <f t="shared" ref="H14:H79" si="4">SUM(E14-F14)</f>
        <v>261685.39999999991</v>
      </c>
    </row>
    <row r="15" spans="2:9" x14ac:dyDescent="0.2">
      <c r="B15" s="10" t="s">
        <v>16</v>
      </c>
      <c r="C15" s="25">
        <v>14019778</v>
      </c>
      <c r="D15" s="25">
        <v>2662032.21</v>
      </c>
      <c r="E15" s="30">
        <f t="shared" si="2"/>
        <v>16681810.210000001</v>
      </c>
      <c r="F15" s="26">
        <v>16021507.26</v>
      </c>
      <c r="G15" s="26">
        <f t="shared" si="3"/>
        <v>16021507.26</v>
      </c>
      <c r="H15" s="34">
        <f t="shared" si="4"/>
        <v>660302.95000000112</v>
      </c>
    </row>
    <row r="16" spans="2:9" x14ac:dyDescent="0.2">
      <c r="B16" s="10" t="s">
        <v>17</v>
      </c>
      <c r="C16" s="25">
        <v>11061466.82</v>
      </c>
      <c r="D16" s="25">
        <v>884870.55</v>
      </c>
      <c r="E16" s="30">
        <f t="shared" si="2"/>
        <v>11946337.370000001</v>
      </c>
      <c r="F16" s="26">
        <v>11744470.699999999</v>
      </c>
      <c r="G16" s="26">
        <f t="shared" si="3"/>
        <v>11744470.699999999</v>
      </c>
      <c r="H16" s="34">
        <f t="shared" si="4"/>
        <v>201866.67000000179</v>
      </c>
    </row>
    <row r="17" spans="2:8" x14ac:dyDescent="0.2">
      <c r="B17" s="10" t="s">
        <v>18</v>
      </c>
      <c r="C17" s="25">
        <v>17193323.27</v>
      </c>
      <c r="D17" s="35">
        <v>-3682804.48</v>
      </c>
      <c r="E17" s="30">
        <f t="shared" si="2"/>
        <v>13510518.789999999</v>
      </c>
      <c r="F17" s="26">
        <v>12823548.26</v>
      </c>
      <c r="G17" s="26">
        <f t="shared" si="3"/>
        <v>12823548.26</v>
      </c>
      <c r="H17" s="34">
        <f t="shared" si="4"/>
        <v>686970.52999999933</v>
      </c>
    </row>
    <row r="18" spans="2:8" x14ac:dyDescent="0.2">
      <c r="B18" s="10" t="s">
        <v>19</v>
      </c>
      <c r="C18" s="25">
        <v>0</v>
      </c>
      <c r="D18" s="25">
        <v>0</v>
      </c>
      <c r="E18" s="30">
        <f t="shared" si="2"/>
        <v>0</v>
      </c>
      <c r="F18" s="26">
        <v>0</v>
      </c>
      <c r="G18" s="26">
        <f t="shared" si="3"/>
        <v>0</v>
      </c>
      <c r="H18" s="34">
        <f t="shared" si="4"/>
        <v>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f t="shared" si="3"/>
        <v>0</v>
      </c>
      <c r="H19" s="34">
        <f t="shared" si="4"/>
        <v>0</v>
      </c>
    </row>
    <row r="20" spans="2:8" s="9" customFormat="1" ht="24" x14ac:dyDescent="0.2">
      <c r="B20" s="12" t="s">
        <v>21</v>
      </c>
      <c r="C20" s="7">
        <f>SUM(C21:C29)</f>
        <v>23009000</v>
      </c>
      <c r="D20" s="7">
        <f t="shared" ref="D20:H20" si="5">SUM(D21:D29)</f>
        <v>2668234.4299999997</v>
      </c>
      <c r="E20" s="29">
        <f t="shared" si="5"/>
        <v>25677234.429999996</v>
      </c>
      <c r="F20" s="7">
        <f t="shared" si="5"/>
        <v>24419117.950000003</v>
      </c>
      <c r="G20" s="7">
        <f t="shared" si="5"/>
        <v>24339467.950000003</v>
      </c>
      <c r="H20" s="29">
        <f t="shared" si="5"/>
        <v>1258116.4799999997</v>
      </c>
    </row>
    <row r="21" spans="2:8" ht="24" x14ac:dyDescent="0.2">
      <c r="B21" s="10" t="s">
        <v>22</v>
      </c>
      <c r="C21" s="25">
        <v>880000</v>
      </c>
      <c r="D21" s="25">
        <v>349534.04</v>
      </c>
      <c r="E21" s="30">
        <f t="shared" si="2"/>
        <v>1229534.04</v>
      </c>
      <c r="F21" s="26">
        <v>1184954.07</v>
      </c>
      <c r="G21" s="26">
        <f>F21</f>
        <v>1184954.07</v>
      </c>
      <c r="H21" s="34">
        <f t="shared" si="4"/>
        <v>44579.969999999972</v>
      </c>
    </row>
    <row r="22" spans="2:8" x14ac:dyDescent="0.2">
      <c r="B22" s="10" t="s">
        <v>23</v>
      </c>
      <c r="C22" s="25">
        <v>0</v>
      </c>
      <c r="D22" s="25">
        <v>2000.69</v>
      </c>
      <c r="E22" s="30">
        <f t="shared" si="2"/>
        <v>2000.69</v>
      </c>
      <c r="F22" s="26">
        <v>2000.69</v>
      </c>
      <c r="G22" s="26">
        <f t="shared" ref="G22:G28" si="6">F22</f>
        <v>2000.69</v>
      </c>
      <c r="H22" s="34">
        <f t="shared" si="4"/>
        <v>0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f t="shared" si="6"/>
        <v>0</v>
      </c>
      <c r="H23" s="34">
        <f t="shared" si="4"/>
        <v>0</v>
      </c>
    </row>
    <row r="24" spans="2:8" ht="24" x14ac:dyDescent="0.2">
      <c r="B24" s="10" t="s">
        <v>25</v>
      </c>
      <c r="C24" s="25">
        <v>7674000</v>
      </c>
      <c r="D24" s="25">
        <v>389347.29</v>
      </c>
      <c r="E24" s="30">
        <f t="shared" si="2"/>
        <v>8063347.29</v>
      </c>
      <c r="F24" s="26">
        <v>7347727.2800000003</v>
      </c>
      <c r="G24" s="26">
        <f t="shared" si="6"/>
        <v>7347727.2800000003</v>
      </c>
      <c r="H24" s="34">
        <f t="shared" si="4"/>
        <v>715620.00999999978</v>
      </c>
    </row>
    <row r="25" spans="2:8" ht="23.45" customHeight="1" x14ac:dyDescent="0.2">
      <c r="B25" s="10" t="s">
        <v>26</v>
      </c>
      <c r="C25" s="25">
        <v>6110000</v>
      </c>
      <c r="D25" s="25">
        <v>-406797.65</v>
      </c>
      <c r="E25" s="30">
        <f t="shared" si="2"/>
        <v>5703202.3499999996</v>
      </c>
      <c r="F25" s="26">
        <v>5669410.3899999997</v>
      </c>
      <c r="G25" s="26">
        <f t="shared" si="6"/>
        <v>5669410.3899999997</v>
      </c>
      <c r="H25" s="34">
        <f t="shared" si="4"/>
        <v>33791.959999999963</v>
      </c>
    </row>
    <row r="26" spans="2:8" x14ac:dyDescent="0.2">
      <c r="B26" s="10" t="s">
        <v>27</v>
      </c>
      <c r="C26" s="25">
        <v>4250000</v>
      </c>
      <c r="D26" s="25">
        <v>854050</v>
      </c>
      <c r="E26" s="30">
        <f t="shared" si="2"/>
        <v>5104050</v>
      </c>
      <c r="F26" s="26">
        <v>5089539.5999999996</v>
      </c>
      <c r="G26" s="26">
        <f t="shared" si="6"/>
        <v>5089539.5999999996</v>
      </c>
      <c r="H26" s="34">
        <f t="shared" si="4"/>
        <v>14510.400000000373</v>
      </c>
    </row>
    <row r="27" spans="2:8" ht="24" x14ac:dyDescent="0.2">
      <c r="B27" s="10" t="s">
        <v>28</v>
      </c>
      <c r="C27" s="25">
        <v>1085000</v>
      </c>
      <c r="D27" s="25">
        <v>351001.38</v>
      </c>
      <c r="E27" s="30">
        <f t="shared" si="2"/>
        <v>1436001.38</v>
      </c>
      <c r="F27" s="26">
        <v>1393245.42</v>
      </c>
      <c r="G27" s="26">
        <v>1313595.42</v>
      </c>
      <c r="H27" s="34">
        <f t="shared" si="4"/>
        <v>42755.959999999963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f t="shared" si="6"/>
        <v>0</v>
      </c>
      <c r="H28" s="34">
        <f t="shared" si="4"/>
        <v>0</v>
      </c>
    </row>
    <row r="29" spans="2:8" ht="25.9" customHeight="1" x14ac:dyDescent="0.2">
      <c r="B29" s="10" t="s">
        <v>30</v>
      </c>
      <c r="C29" s="25">
        <v>3010000</v>
      </c>
      <c r="D29" s="25">
        <v>1129098.68</v>
      </c>
      <c r="E29" s="30">
        <f t="shared" si="2"/>
        <v>4139098.6799999997</v>
      </c>
      <c r="F29" s="26">
        <v>3732240.5</v>
      </c>
      <c r="G29" s="26">
        <f>F29</f>
        <v>3732240.5</v>
      </c>
      <c r="H29" s="34">
        <f t="shared" si="4"/>
        <v>406858.1799999997</v>
      </c>
    </row>
    <row r="30" spans="2:8" s="9" customFormat="1" ht="24" x14ac:dyDescent="0.2">
      <c r="B30" s="12" t="s">
        <v>31</v>
      </c>
      <c r="C30" s="7">
        <f>SUM(C31:C39)</f>
        <v>79720000</v>
      </c>
      <c r="D30" s="7">
        <f t="shared" ref="D30:H30" si="7">SUM(D31:D39)</f>
        <v>-1695627.5900000008</v>
      </c>
      <c r="E30" s="29">
        <f t="shared" si="7"/>
        <v>78024372.409999996</v>
      </c>
      <c r="F30" s="7">
        <f t="shared" si="7"/>
        <v>72472663.359999999</v>
      </c>
      <c r="G30" s="7">
        <f t="shared" si="7"/>
        <v>70187632.049999997</v>
      </c>
      <c r="H30" s="29">
        <f t="shared" si="7"/>
        <v>5551709.049999998</v>
      </c>
    </row>
    <row r="31" spans="2:8" x14ac:dyDescent="0.2">
      <c r="B31" s="10" t="s">
        <v>32</v>
      </c>
      <c r="C31" s="25">
        <v>33316600</v>
      </c>
      <c r="D31" s="25">
        <v>1933257.76</v>
      </c>
      <c r="E31" s="30">
        <f t="shared" si="2"/>
        <v>35249857.759999998</v>
      </c>
      <c r="F31" s="26">
        <v>31453917.359999999</v>
      </c>
      <c r="G31" s="26">
        <v>29184466.050000001</v>
      </c>
      <c r="H31" s="34">
        <f t="shared" si="4"/>
        <v>3795940.3999999985</v>
      </c>
    </row>
    <row r="32" spans="2:8" x14ac:dyDescent="0.2">
      <c r="B32" s="10" t="s">
        <v>33</v>
      </c>
      <c r="C32" s="25">
        <v>354400</v>
      </c>
      <c r="D32" s="25">
        <v>251942.68</v>
      </c>
      <c r="E32" s="30">
        <f t="shared" si="2"/>
        <v>606342.67999999993</v>
      </c>
      <c r="F32" s="26">
        <v>600198</v>
      </c>
      <c r="G32" s="26">
        <v>600198</v>
      </c>
      <c r="H32" s="34">
        <f t="shared" si="4"/>
        <v>6144.6799999999348</v>
      </c>
    </row>
    <row r="33" spans="2:8" ht="24" x14ac:dyDescent="0.2">
      <c r="B33" s="10" t="s">
        <v>34</v>
      </c>
      <c r="C33" s="25">
        <v>4463000</v>
      </c>
      <c r="D33" s="25">
        <v>1091426.1000000001</v>
      </c>
      <c r="E33" s="30">
        <f t="shared" si="2"/>
        <v>5554426.0999999996</v>
      </c>
      <c r="F33" s="26">
        <v>5422453.9800000004</v>
      </c>
      <c r="G33" s="26">
        <f>F33</f>
        <v>5422453.9800000004</v>
      </c>
      <c r="H33" s="34">
        <f t="shared" si="4"/>
        <v>131972.11999999918</v>
      </c>
    </row>
    <row r="34" spans="2:8" ht="24.6" customHeight="1" x14ac:dyDescent="0.2">
      <c r="B34" s="10" t="s">
        <v>35</v>
      </c>
      <c r="C34" s="25">
        <v>2660000</v>
      </c>
      <c r="D34" s="25">
        <v>1044260.72</v>
      </c>
      <c r="E34" s="30">
        <f t="shared" si="2"/>
        <v>3704260.7199999997</v>
      </c>
      <c r="F34" s="26">
        <v>3625774.6</v>
      </c>
      <c r="G34" s="26">
        <f t="shared" ref="G34:G39" si="8">F34</f>
        <v>3625774.6</v>
      </c>
      <c r="H34" s="34">
        <f t="shared" si="4"/>
        <v>78486.119999999646</v>
      </c>
    </row>
    <row r="35" spans="2:8" ht="24" x14ac:dyDescent="0.2">
      <c r="B35" s="10" t="s">
        <v>36</v>
      </c>
      <c r="C35" s="25">
        <v>4750000</v>
      </c>
      <c r="D35" s="25">
        <v>2028243</v>
      </c>
      <c r="E35" s="30">
        <f t="shared" si="2"/>
        <v>6778243</v>
      </c>
      <c r="F35" s="26">
        <v>6537512.0800000001</v>
      </c>
      <c r="G35" s="26">
        <v>6521932.0800000001</v>
      </c>
      <c r="H35" s="34">
        <f t="shared" si="4"/>
        <v>240730.91999999993</v>
      </c>
    </row>
    <row r="36" spans="2:8" ht="24" x14ac:dyDescent="0.2">
      <c r="B36" s="10" t="s">
        <v>37</v>
      </c>
      <c r="C36" s="25">
        <v>2800000</v>
      </c>
      <c r="D36" s="25">
        <v>-249663</v>
      </c>
      <c r="E36" s="30">
        <f t="shared" si="2"/>
        <v>2550337</v>
      </c>
      <c r="F36" s="26">
        <v>2536736.96</v>
      </c>
      <c r="G36" s="26">
        <f t="shared" si="8"/>
        <v>2536736.96</v>
      </c>
      <c r="H36" s="34">
        <f t="shared" si="4"/>
        <v>13600.040000000037</v>
      </c>
    </row>
    <row r="37" spans="2:8" x14ac:dyDescent="0.2">
      <c r="B37" s="10" t="s">
        <v>38</v>
      </c>
      <c r="C37" s="25">
        <v>30000</v>
      </c>
      <c r="D37" s="25">
        <v>9031.92</v>
      </c>
      <c r="E37" s="30">
        <f t="shared" si="2"/>
        <v>39031.919999999998</v>
      </c>
      <c r="F37" s="26">
        <v>39007.870000000003</v>
      </c>
      <c r="G37" s="26">
        <f t="shared" si="8"/>
        <v>39007.870000000003</v>
      </c>
      <c r="H37" s="34">
        <f t="shared" si="4"/>
        <v>24.049999999995634</v>
      </c>
    </row>
    <row r="38" spans="2:8" x14ac:dyDescent="0.2">
      <c r="B38" s="10" t="s">
        <v>39</v>
      </c>
      <c r="C38" s="25">
        <v>120000</v>
      </c>
      <c r="D38" s="25">
        <v>108213.31</v>
      </c>
      <c r="E38" s="30">
        <f t="shared" si="2"/>
        <v>228213.31</v>
      </c>
      <c r="F38" s="26">
        <v>227652.62</v>
      </c>
      <c r="G38" s="26">
        <f t="shared" si="8"/>
        <v>227652.62</v>
      </c>
      <c r="H38" s="34">
        <f t="shared" si="4"/>
        <v>560.69000000000233</v>
      </c>
    </row>
    <row r="39" spans="2:8" x14ac:dyDescent="0.2">
      <c r="B39" s="10" t="s">
        <v>40</v>
      </c>
      <c r="C39" s="25">
        <v>31226000</v>
      </c>
      <c r="D39" s="25">
        <v>-7912340.0800000001</v>
      </c>
      <c r="E39" s="30">
        <f t="shared" si="2"/>
        <v>23313659.920000002</v>
      </c>
      <c r="F39" s="26">
        <v>22029409.890000001</v>
      </c>
      <c r="G39" s="26">
        <f t="shared" si="8"/>
        <v>22029409.890000001</v>
      </c>
      <c r="H39" s="34">
        <f t="shared" si="4"/>
        <v>1284250.0300000012</v>
      </c>
    </row>
    <row r="40" spans="2:8" s="9" customFormat="1" ht="25.5" customHeight="1" x14ac:dyDescent="0.2">
      <c r="B40" s="12" t="s">
        <v>41</v>
      </c>
      <c r="C40" s="7">
        <f>SUM(C41:C49)</f>
        <v>65985000</v>
      </c>
      <c r="D40" s="7">
        <f t="shared" ref="D40:H40" si="9">SUM(D41:D49)</f>
        <v>8324992.1299999999</v>
      </c>
      <c r="E40" s="29">
        <f t="shared" si="9"/>
        <v>74309992.129999995</v>
      </c>
      <c r="F40" s="7">
        <f t="shared" si="9"/>
        <v>73460510.230000004</v>
      </c>
      <c r="G40" s="7">
        <f t="shared" si="9"/>
        <v>73460510.230000004</v>
      </c>
      <c r="H40" s="29">
        <f t="shared" si="9"/>
        <v>849481.89999999478</v>
      </c>
    </row>
    <row r="41" spans="2:8" ht="24" x14ac:dyDescent="0.2">
      <c r="B41" s="10" t="s">
        <v>42</v>
      </c>
      <c r="C41" s="25">
        <v>13600000</v>
      </c>
      <c r="D41" s="25">
        <v>4313758.59</v>
      </c>
      <c r="E41" s="30">
        <f t="shared" si="2"/>
        <v>17913758.59</v>
      </c>
      <c r="F41" s="26">
        <v>17398833.030000001</v>
      </c>
      <c r="G41" s="26">
        <f>F41</f>
        <v>17398833.030000001</v>
      </c>
      <c r="H41" s="34">
        <f t="shared" si="4"/>
        <v>514925.55999999866</v>
      </c>
    </row>
    <row r="42" spans="2:8" x14ac:dyDescent="0.2">
      <c r="B42" s="10" t="s">
        <v>43</v>
      </c>
      <c r="C42" s="25">
        <v>14000000</v>
      </c>
      <c r="D42" s="25">
        <v>1530581</v>
      </c>
      <c r="E42" s="30">
        <f t="shared" si="2"/>
        <v>15530581</v>
      </c>
      <c r="F42" s="26">
        <v>15530581</v>
      </c>
      <c r="G42" s="26">
        <f t="shared" ref="G42:G49" si="10">F42</f>
        <v>15530581</v>
      </c>
      <c r="H42" s="34">
        <f t="shared" si="4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f t="shared" si="10"/>
        <v>0</v>
      </c>
      <c r="H43" s="34">
        <f t="shared" si="4"/>
        <v>0</v>
      </c>
    </row>
    <row r="44" spans="2:8" x14ac:dyDescent="0.2">
      <c r="B44" s="10" t="s">
        <v>45</v>
      </c>
      <c r="C44" s="25">
        <v>25000</v>
      </c>
      <c r="D44" s="25">
        <v>-25000</v>
      </c>
      <c r="E44" s="30">
        <f t="shared" si="2"/>
        <v>0</v>
      </c>
      <c r="F44" s="26">
        <v>0</v>
      </c>
      <c r="G44" s="26">
        <f t="shared" si="10"/>
        <v>0</v>
      </c>
      <c r="H44" s="34">
        <f t="shared" si="4"/>
        <v>0</v>
      </c>
    </row>
    <row r="45" spans="2:8" x14ac:dyDescent="0.2">
      <c r="B45" s="10" t="s">
        <v>46</v>
      </c>
      <c r="C45" s="25">
        <v>38360000</v>
      </c>
      <c r="D45" s="25">
        <v>2505652.54</v>
      </c>
      <c r="E45" s="30">
        <f t="shared" si="2"/>
        <v>40865652.539999999</v>
      </c>
      <c r="F45" s="26">
        <v>40531096.200000003</v>
      </c>
      <c r="G45" s="26">
        <f t="shared" si="10"/>
        <v>40531096.200000003</v>
      </c>
      <c r="H45" s="34">
        <f t="shared" si="4"/>
        <v>334556.33999999613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f t="shared" si="10"/>
        <v>0</v>
      </c>
      <c r="H46" s="34">
        <f t="shared" si="4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f t="shared" si="10"/>
        <v>0</v>
      </c>
      <c r="H47" s="34">
        <f t="shared" si="4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f t="shared" si="10"/>
        <v>0</v>
      </c>
      <c r="H48" s="34">
        <f t="shared" si="4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f t="shared" si="10"/>
        <v>0</v>
      </c>
      <c r="H49" s="34">
        <f t="shared" si="4"/>
        <v>0</v>
      </c>
    </row>
    <row r="50" spans="2:8" s="9" customFormat="1" ht="25.5" customHeight="1" x14ac:dyDescent="0.2">
      <c r="B50" s="12" t="s">
        <v>51</v>
      </c>
      <c r="C50" s="7">
        <f>SUM(C51:C59)</f>
        <v>175133</v>
      </c>
      <c r="D50" s="7">
        <f t="shared" ref="D50:H50" si="11">SUM(D51:D59)</f>
        <v>18326395.18</v>
      </c>
      <c r="E50" s="29">
        <f t="shared" si="11"/>
        <v>18501528.18</v>
      </c>
      <c r="F50" s="7">
        <f t="shared" si="11"/>
        <v>18218042.960000001</v>
      </c>
      <c r="G50" s="7">
        <f t="shared" si="11"/>
        <v>18218042.960000001</v>
      </c>
      <c r="H50" s="29">
        <f t="shared" si="11"/>
        <v>283485.21999999834</v>
      </c>
    </row>
    <row r="51" spans="2:8" x14ac:dyDescent="0.2">
      <c r="B51" s="10" t="s">
        <v>52</v>
      </c>
      <c r="C51" s="25">
        <v>15000</v>
      </c>
      <c r="D51" s="25">
        <v>150138.42000000001</v>
      </c>
      <c r="E51" s="30">
        <f t="shared" si="2"/>
        <v>165138.42000000001</v>
      </c>
      <c r="F51" s="26">
        <v>162229.26999999999</v>
      </c>
      <c r="G51" s="26">
        <f>F51</f>
        <v>162229.26999999999</v>
      </c>
      <c r="H51" s="34">
        <f t="shared" si="4"/>
        <v>2909.1500000000233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f t="shared" ref="G52:G59" si="12">F52</f>
        <v>0</v>
      </c>
      <c r="H52" s="34">
        <f t="shared" si="4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f t="shared" si="12"/>
        <v>0</v>
      </c>
      <c r="H53" s="34">
        <f t="shared" si="4"/>
        <v>0</v>
      </c>
    </row>
    <row r="54" spans="2:8" x14ac:dyDescent="0.2">
      <c r="B54" s="10" t="s">
        <v>55</v>
      </c>
      <c r="C54" s="25">
        <v>30000</v>
      </c>
      <c r="D54" s="25">
        <v>15901995.199999999</v>
      </c>
      <c r="E54" s="30">
        <f t="shared" si="2"/>
        <v>15931995.199999999</v>
      </c>
      <c r="F54" s="26">
        <v>15881068.960000001</v>
      </c>
      <c r="G54" s="26">
        <f t="shared" si="12"/>
        <v>15881068.960000001</v>
      </c>
      <c r="H54" s="34">
        <f t="shared" si="4"/>
        <v>50926.239999998361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f t="shared" si="12"/>
        <v>0</v>
      </c>
      <c r="H55" s="34">
        <f t="shared" si="4"/>
        <v>0</v>
      </c>
    </row>
    <row r="56" spans="2:8" x14ac:dyDescent="0.2">
      <c r="B56" s="10" t="s">
        <v>57</v>
      </c>
      <c r="C56" s="25">
        <v>130133</v>
      </c>
      <c r="D56" s="25">
        <v>1895848.56</v>
      </c>
      <c r="E56" s="30">
        <f t="shared" si="2"/>
        <v>2025981.56</v>
      </c>
      <c r="F56" s="26">
        <v>1797332.59</v>
      </c>
      <c r="G56" s="26">
        <f t="shared" si="12"/>
        <v>1797332.59</v>
      </c>
      <c r="H56" s="34">
        <f t="shared" si="4"/>
        <v>228648.96999999997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f t="shared" si="12"/>
        <v>0</v>
      </c>
      <c r="H57" s="34">
        <f t="shared" si="4"/>
        <v>0</v>
      </c>
    </row>
    <row r="58" spans="2:8" x14ac:dyDescent="0.2">
      <c r="B58" s="10" t="s">
        <v>59</v>
      </c>
      <c r="C58" s="25">
        <v>0</v>
      </c>
      <c r="D58" s="25">
        <v>370000</v>
      </c>
      <c r="E58" s="30">
        <f t="shared" si="2"/>
        <v>370000</v>
      </c>
      <c r="F58" s="26">
        <v>369000</v>
      </c>
      <c r="G58" s="26">
        <f t="shared" si="12"/>
        <v>369000</v>
      </c>
      <c r="H58" s="34">
        <f t="shared" si="4"/>
        <v>1000</v>
      </c>
    </row>
    <row r="59" spans="2:8" x14ac:dyDescent="0.2">
      <c r="B59" s="10" t="s">
        <v>60</v>
      </c>
      <c r="C59" s="25">
        <v>0</v>
      </c>
      <c r="D59" s="25">
        <v>8413</v>
      </c>
      <c r="E59" s="30">
        <f t="shared" si="2"/>
        <v>8413</v>
      </c>
      <c r="F59" s="26">
        <v>8412.14</v>
      </c>
      <c r="G59" s="26">
        <f t="shared" si="12"/>
        <v>8412.14</v>
      </c>
      <c r="H59" s="34">
        <f t="shared" si="4"/>
        <v>0.86000000000058208</v>
      </c>
    </row>
    <row r="60" spans="2:8" s="9" customFormat="1" x14ac:dyDescent="0.2">
      <c r="B60" s="6" t="s">
        <v>61</v>
      </c>
      <c r="C60" s="7">
        <f>SUM(C61:C63)</f>
        <v>39090000</v>
      </c>
      <c r="D60" s="7">
        <f t="shared" ref="D60:H60" si="13">SUM(D61:D63)</f>
        <v>6866316.5399999991</v>
      </c>
      <c r="E60" s="29">
        <f t="shared" si="13"/>
        <v>45956316.539999999</v>
      </c>
      <c r="F60" s="7">
        <f t="shared" si="13"/>
        <v>45181236.009999998</v>
      </c>
      <c r="G60" s="7">
        <f t="shared" si="13"/>
        <v>44137212.649999999</v>
      </c>
      <c r="H60" s="29">
        <f t="shared" si="13"/>
        <v>775080.53000000119</v>
      </c>
    </row>
    <row r="61" spans="2:8" x14ac:dyDescent="0.2">
      <c r="B61" s="10" t="s">
        <v>62</v>
      </c>
      <c r="C61" s="25">
        <v>39090000</v>
      </c>
      <c r="D61" s="25">
        <v>-15211352.460000001</v>
      </c>
      <c r="E61" s="30">
        <f t="shared" si="2"/>
        <v>23878647.539999999</v>
      </c>
      <c r="F61" s="26">
        <v>23215281.829999998</v>
      </c>
      <c r="G61" s="26">
        <v>22171258.469999999</v>
      </c>
      <c r="H61" s="34">
        <f t="shared" si="4"/>
        <v>663365.71000000089</v>
      </c>
    </row>
    <row r="62" spans="2:8" x14ac:dyDescent="0.2">
      <c r="B62" s="10" t="s">
        <v>63</v>
      </c>
      <c r="C62" s="25">
        <v>0</v>
      </c>
      <c r="D62" s="25">
        <v>22077669</v>
      </c>
      <c r="E62" s="30">
        <f t="shared" si="2"/>
        <v>22077669</v>
      </c>
      <c r="F62" s="26">
        <v>21965954.18</v>
      </c>
      <c r="G62" s="26">
        <v>21965954.18</v>
      </c>
      <c r="H62" s="34">
        <f t="shared" si="4"/>
        <v>111714.8200000003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14">SUM(D65:D72)</f>
        <v>0</v>
      </c>
      <c r="E64" s="29">
        <f t="shared" si="14"/>
        <v>0</v>
      </c>
      <c r="F64" s="7">
        <f t="shared" si="14"/>
        <v>0</v>
      </c>
      <c r="G64" s="7">
        <f t="shared" si="14"/>
        <v>0</v>
      </c>
      <c r="H64" s="29">
        <f t="shared" si="14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4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4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4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4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4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4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4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4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5">SUM(D74:D76)</f>
        <v>0</v>
      </c>
      <c r="E73" s="29">
        <f t="shared" si="15"/>
        <v>0</v>
      </c>
      <c r="F73" s="7">
        <f t="shared" si="15"/>
        <v>0</v>
      </c>
      <c r="G73" s="7">
        <f t="shared" si="15"/>
        <v>0</v>
      </c>
      <c r="H73" s="29">
        <f t="shared" si="15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4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4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4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6">SUM(D78:D84)</f>
        <v>0</v>
      </c>
      <c r="E77" s="29">
        <f t="shared" si="16"/>
        <v>0</v>
      </c>
      <c r="F77" s="7">
        <f t="shared" si="16"/>
        <v>0</v>
      </c>
      <c r="G77" s="7">
        <f t="shared" si="16"/>
        <v>0</v>
      </c>
      <c r="H77" s="29">
        <f t="shared" si="16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4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4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7">SUM(C80:D80)</f>
        <v>0</v>
      </c>
      <c r="F80" s="26">
        <v>0</v>
      </c>
      <c r="G80" s="25">
        <v>0</v>
      </c>
      <c r="H80" s="34">
        <f t="shared" ref="H80:H84" si="18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7"/>
        <v>0</v>
      </c>
      <c r="F81" s="26">
        <v>0</v>
      </c>
      <c r="G81" s="25">
        <v>0</v>
      </c>
      <c r="H81" s="34">
        <f t="shared" si="18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7"/>
        <v>0</v>
      </c>
      <c r="F82" s="26">
        <v>0</v>
      </c>
      <c r="G82" s="25">
        <v>0</v>
      </c>
      <c r="H82" s="34">
        <f t="shared" si="18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7"/>
        <v>0</v>
      </c>
      <c r="F83" s="26">
        <v>0</v>
      </c>
      <c r="G83" s="25">
        <v>0</v>
      </c>
      <c r="H83" s="34">
        <f t="shared" si="18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7"/>
        <v>0</v>
      </c>
      <c r="F84" s="26">
        <v>0</v>
      </c>
      <c r="G84" s="25">
        <v>0</v>
      </c>
      <c r="H84" s="34">
        <f t="shared" si="18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9">SUM(D86,D94,D104,D114,D124,D134,D138,D147,D151)</f>
        <v>0</v>
      </c>
      <c r="E85" s="31">
        <f t="shared" si="19"/>
        <v>0</v>
      </c>
      <c r="F85" s="17">
        <f t="shared" si="19"/>
        <v>0</v>
      </c>
      <c r="G85" s="17">
        <f t="shared" si="19"/>
        <v>0</v>
      </c>
      <c r="H85" s="31">
        <f t="shared" si="19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20">SUM(D87:D93)</f>
        <v>0</v>
      </c>
      <c r="E86" s="29">
        <f t="shared" si="20"/>
        <v>0</v>
      </c>
      <c r="F86" s="7">
        <f t="shared" si="20"/>
        <v>0</v>
      </c>
      <c r="G86" s="7">
        <f t="shared" si="20"/>
        <v>0</v>
      </c>
      <c r="H86" s="29">
        <f t="shared" si="20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21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22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22"/>
        <v>0</v>
      </c>
      <c r="F89" s="26">
        <v>0</v>
      </c>
      <c r="G89" s="26">
        <v>0</v>
      </c>
      <c r="H89" s="34">
        <f t="shared" si="21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22"/>
        <v>0</v>
      </c>
      <c r="F90" s="26">
        <v>0</v>
      </c>
      <c r="G90" s="26">
        <v>0</v>
      </c>
      <c r="H90" s="34">
        <f t="shared" si="21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22"/>
        <v>0</v>
      </c>
      <c r="F91" s="26">
        <v>0</v>
      </c>
      <c r="G91" s="26">
        <v>0</v>
      </c>
      <c r="H91" s="34">
        <f t="shared" si="21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22"/>
        <v>0</v>
      </c>
      <c r="F92" s="26">
        <v>0</v>
      </c>
      <c r="G92" s="26">
        <v>0</v>
      </c>
      <c r="H92" s="34">
        <f t="shared" si="21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22"/>
        <v>0</v>
      </c>
      <c r="F93" s="26">
        <v>0</v>
      </c>
      <c r="G93" s="26">
        <v>0</v>
      </c>
      <c r="H93" s="34">
        <f t="shared" si="21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23">SUM(D95:D103)</f>
        <v>0</v>
      </c>
      <c r="E94" s="29">
        <f t="shared" si="23"/>
        <v>0</v>
      </c>
      <c r="F94" s="7">
        <f t="shared" si="23"/>
        <v>0</v>
      </c>
      <c r="G94" s="7">
        <f t="shared" si="23"/>
        <v>0</v>
      </c>
      <c r="H94" s="29">
        <f t="shared" si="23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22"/>
        <v>0</v>
      </c>
      <c r="F95" s="26">
        <v>0</v>
      </c>
      <c r="G95" s="26">
        <v>0</v>
      </c>
      <c r="H95" s="34">
        <f t="shared" si="21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22"/>
        <v>0</v>
      </c>
      <c r="F96" s="26">
        <v>0</v>
      </c>
      <c r="G96" s="26">
        <v>0</v>
      </c>
      <c r="H96" s="34">
        <f t="shared" si="21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22"/>
        <v>0</v>
      </c>
      <c r="F97" s="26">
        <v>0</v>
      </c>
      <c r="G97" s="26">
        <v>0</v>
      </c>
      <c r="H97" s="34">
        <f t="shared" si="21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22"/>
        <v>0</v>
      </c>
      <c r="F98" s="26">
        <v>0</v>
      </c>
      <c r="G98" s="26">
        <v>0</v>
      </c>
      <c r="H98" s="34">
        <f t="shared" si="21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22"/>
        <v>0</v>
      </c>
      <c r="F99" s="26">
        <v>0</v>
      </c>
      <c r="G99" s="26">
        <v>0</v>
      </c>
      <c r="H99" s="34">
        <f t="shared" si="21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22"/>
        <v>0</v>
      </c>
      <c r="F100" s="26">
        <v>0</v>
      </c>
      <c r="G100" s="26">
        <v>0</v>
      </c>
      <c r="H100" s="34">
        <f t="shared" si="21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22"/>
        <v>0</v>
      </c>
      <c r="F101" s="26">
        <v>0</v>
      </c>
      <c r="G101" s="26">
        <v>0</v>
      </c>
      <c r="H101" s="34">
        <f t="shared" si="21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22"/>
        <v>0</v>
      </c>
      <c r="F102" s="26">
        <v>0</v>
      </c>
      <c r="G102" s="26">
        <v>0</v>
      </c>
      <c r="H102" s="34">
        <f t="shared" si="21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22"/>
        <v>0</v>
      </c>
      <c r="F103" s="26">
        <v>0</v>
      </c>
      <c r="G103" s="26">
        <v>0</v>
      </c>
      <c r="H103" s="34">
        <f t="shared" si="21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24">SUM(D105:D113)</f>
        <v>0</v>
      </c>
      <c r="E104" s="29">
        <f t="shared" si="24"/>
        <v>0</v>
      </c>
      <c r="F104" s="7">
        <f t="shared" si="24"/>
        <v>0</v>
      </c>
      <c r="G104" s="7">
        <f t="shared" si="24"/>
        <v>0</v>
      </c>
      <c r="H104" s="29">
        <f t="shared" si="24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22"/>
        <v>0</v>
      </c>
      <c r="F105" s="26">
        <v>0</v>
      </c>
      <c r="G105" s="26">
        <v>0</v>
      </c>
      <c r="H105" s="34">
        <f t="shared" si="21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22"/>
        <v>0</v>
      </c>
      <c r="F106" s="26">
        <v>0</v>
      </c>
      <c r="G106" s="26">
        <v>0</v>
      </c>
      <c r="H106" s="34">
        <f t="shared" si="21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22"/>
        <v>0</v>
      </c>
      <c r="F107" s="26">
        <v>0</v>
      </c>
      <c r="G107" s="26">
        <v>0</v>
      </c>
      <c r="H107" s="34">
        <f t="shared" si="21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22"/>
        <v>0</v>
      </c>
      <c r="F108" s="26">
        <v>0</v>
      </c>
      <c r="G108" s="26">
        <v>0</v>
      </c>
      <c r="H108" s="34">
        <f t="shared" si="21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22"/>
        <v>0</v>
      </c>
      <c r="F109" s="26">
        <v>0</v>
      </c>
      <c r="G109" s="26">
        <v>0</v>
      </c>
      <c r="H109" s="34">
        <f t="shared" si="21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22"/>
        <v>0</v>
      </c>
      <c r="F110" s="26">
        <v>0</v>
      </c>
      <c r="G110" s="26">
        <v>0</v>
      </c>
      <c r="H110" s="34">
        <f t="shared" si="21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22"/>
        <v>0</v>
      </c>
      <c r="F111" s="26">
        <v>0</v>
      </c>
      <c r="G111" s="26">
        <v>0</v>
      </c>
      <c r="H111" s="34">
        <f t="shared" si="21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22"/>
        <v>0</v>
      </c>
      <c r="F112" s="26">
        <v>0</v>
      </c>
      <c r="G112" s="26">
        <v>0</v>
      </c>
      <c r="H112" s="34">
        <f t="shared" si="21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22"/>
        <v>0</v>
      </c>
      <c r="F113" s="26">
        <v>0</v>
      </c>
      <c r="G113" s="26">
        <v>0</v>
      </c>
      <c r="H113" s="34">
        <f t="shared" si="21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5">SUM(D115:D123)</f>
        <v>0</v>
      </c>
      <c r="E114" s="29">
        <f t="shared" si="25"/>
        <v>0</v>
      </c>
      <c r="F114" s="7">
        <f t="shared" si="25"/>
        <v>0</v>
      </c>
      <c r="G114" s="7">
        <f t="shared" si="25"/>
        <v>0</v>
      </c>
      <c r="H114" s="29">
        <f t="shared" si="25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22"/>
        <v>0</v>
      </c>
      <c r="F115" s="26">
        <v>0</v>
      </c>
      <c r="G115" s="26">
        <v>0</v>
      </c>
      <c r="H115" s="34">
        <f t="shared" si="21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22"/>
        <v>0</v>
      </c>
      <c r="F116" s="26">
        <v>0</v>
      </c>
      <c r="G116" s="26">
        <v>0</v>
      </c>
      <c r="H116" s="34">
        <f t="shared" si="21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22"/>
        <v>0</v>
      </c>
      <c r="F117" s="26">
        <v>0</v>
      </c>
      <c r="G117" s="26">
        <v>0</v>
      </c>
      <c r="H117" s="34">
        <f t="shared" si="21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22"/>
        <v>0</v>
      </c>
      <c r="F118" s="26">
        <v>0</v>
      </c>
      <c r="G118" s="26">
        <v>0</v>
      </c>
      <c r="H118" s="34">
        <f t="shared" si="21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22"/>
        <v>0</v>
      </c>
      <c r="F119" s="26">
        <v>0</v>
      </c>
      <c r="G119" s="26">
        <v>0</v>
      </c>
      <c r="H119" s="34">
        <f t="shared" si="21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22"/>
        <v>0</v>
      </c>
      <c r="F120" s="26">
        <v>0</v>
      </c>
      <c r="G120" s="26">
        <v>0</v>
      </c>
      <c r="H120" s="34">
        <f t="shared" si="21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22"/>
        <v>0</v>
      </c>
      <c r="F121" s="26">
        <v>0</v>
      </c>
      <c r="G121" s="26">
        <v>0</v>
      </c>
      <c r="H121" s="34">
        <f t="shared" si="21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22"/>
        <v>0</v>
      </c>
      <c r="F122" s="26">
        <v>0</v>
      </c>
      <c r="G122" s="26">
        <v>0</v>
      </c>
      <c r="H122" s="34">
        <f t="shared" si="21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22"/>
        <v>0</v>
      </c>
      <c r="F123" s="26">
        <v>0</v>
      </c>
      <c r="G123" s="26">
        <v>0</v>
      </c>
      <c r="H123" s="34">
        <f t="shared" si="21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6">SUM(D125:D133)</f>
        <v>0</v>
      </c>
      <c r="E124" s="29">
        <f t="shared" si="26"/>
        <v>0</v>
      </c>
      <c r="F124" s="7">
        <f t="shared" si="26"/>
        <v>0</v>
      </c>
      <c r="G124" s="7">
        <f t="shared" si="26"/>
        <v>0</v>
      </c>
      <c r="H124" s="29">
        <f t="shared" si="26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22"/>
        <v>0</v>
      </c>
      <c r="F125" s="26">
        <v>0</v>
      </c>
      <c r="G125" s="26">
        <v>0</v>
      </c>
      <c r="H125" s="34">
        <f t="shared" si="21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22"/>
        <v>0</v>
      </c>
      <c r="F126" s="26">
        <v>0</v>
      </c>
      <c r="G126" s="26">
        <v>0</v>
      </c>
      <c r="H126" s="34">
        <f t="shared" si="21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22"/>
        <v>0</v>
      </c>
      <c r="F127" s="26">
        <v>0</v>
      </c>
      <c r="G127" s="26">
        <v>0</v>
      </c>
      <c r="H127" s="34">
        <f t="shared" si="21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22"/>
        <v>0</v>
      </c>
      <c r="F128" s="26">
        <v>0</v>
      </c>
      <c r="G128" s="26">
        <v>0</v>
      </c>
      <c r="H128" s="34">
        <f t="shared" si="21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22"/>
        <v>0</v>
      </c>
      <c r="F129" s="26">
        <v>0</v>
      </c>
      <c r="G129" s="26">
        <v>0</v>
      </c>
      <c r="H129" s="34">
        <f t="shared" si="21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22"/>
        <v>0</v>
      </c>
      <c r="F130" s="26">
        <v>0</v>
      </c>
      <c r="G130" s="26">
        <v>0</v>
      </c>
      <c r="H130" s="34">
        <f t="shared" si="21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22"/>
        <v>0</v>
      </c>
      <c r="F131" s="26">
        <v>0</v>
      </c>
      <c r="G131" s="25">
        <v>0</v>
      </c>
      <c r="H131" s="34">
        <f t="shared" si="21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22"/>
        <v>0</v>
      </c>
      <c r="F132" s="26">
        <v>0</v>
      </c>
      <c r="G132" s="25">
        <v>0</v>
      </c>
      <c r="H132" s="34">
        <f t="shared" si="21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22"/>
        <v>0</v>
      </c>
      <c r="F133" s="26">
        <v>0</v>
      </c>
      <c r="G133" s="25">
        <v>0</v>
      </c>
      <c r="H133" s="34">
        <f t="shared" si="21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7">SUM(D135:D137)</f>
        <v>0</v>
      </c>
      <c r="E134" s="29">
        <f t="shared" si="27"/>
        <v>0</v>
      </c>
      <c r="F134" s="7">
        <f t="shared" si="27"/>
        <v>0</v>
      </c>
      <c r="G134" s="7">
        <f t="shared" si="27"/>
        <v>0</v>
      </c>
      <c r="H134" s="29">
        <f t="shared" si="27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22"/>
        <v>0</v>
      </c>
      <c r="F135" s="26">
        <v>0</v>
      </c>
      <c r="G135" s="26">
        <v>0</v>
      </c>
      <c r="H135" s="34">
        <f t="shared" si="21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22"/>
        <v>0</v>
      </c>
      <c r="F136" s="26">
        <v>0</v>
      </c>
      <c r="G136" s="26">
        <v>0</v>
      </c>
      <c r="H136" s="34">
        <f t="shared" si="21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22"/>
        <v>0</v>
      </c>
      <c r="F137" s="26">
        <v>0</v>
      </c>
      <c r="G137" s="26">
        <v>0</v>
      </c>
      <c r="H137" s="34">
        <f t="shared" si="21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8">SUM(D139:D146)</f>
        <v>0</v>
      </c>
      <c r="E138" s="29">
        <f t="shared" si="28"/>
        <v>0</v>
      </c>
      <c r="F138" s="7">
        <f t="shared" si="28"/>
        <v>0</v>
      </c>
      <c r="G138" s="7">
        <f t="shared" si="28"/>
        <v>0</v>
      </c>
      <c r="H138" s="29">
        <f t="shared" si="28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22"/>
        <v>0</v>
      </c>
      <c r="F139" s="26">
        <v>0</v>
      </c>
      <c r="G139" s="26">
        <v>0</v>
      </c>
      <c r="H139" s="34">
        <f t="shared" si="21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22"/>
        <v>0</v>
      </c>
      <c r="F140" s="26">
        <v>0</v>
      </c>
      <c r="G140" s="26">
        <v>0</v>
      </c>
      <c r="H140" s="34">
        <f t="shared" si="21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22"/>
        <v>0</v>
      </c>
      <c r="F141" s="26">
        <v>0</v>
      </c>
      <c r="G141" s="26">
        <v>0</v>
      </c>
      <c r="H141" s="34">
        <f t="shared" si="21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22"/>
        <v>0</v>
      </c>
      <c r="F142" s="26">
        <v>0</v>
      </c>
      <c r="G142" s="26">
        <v>0</v>
      </c>
      <c r="H142" s="34">
        <f t="shared" si="21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22"/>
        <v>0</v>
      </c>
      <c r="F143" s="26">
        <v>0</v>
      </c>
      <c r="G143" s="26">
        <v>0</v>
      </c>
      <c r="H143" s="34">
        <f t="shared" si="21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22"/>
        <v>0</v>
      </c>
      <c r="F144" s="26">
        <v>0</v>
      </c>
      <c r="G144" s="26">
        <v>0</v>
      </c>
      <c r="H144" s="34">
        <f t="shared" si="21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22"/>
        <v>0</v>
      </c>
      <c r="F145" s="26">
        <v>0</v>
      </c>
      <c r="G145" s="26">
        <v>0</v>
      </c>
      <c r="H145" s="34">
        <f t="shared" si="21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22"/>
        <v>0</v>
      </c>
      <c r="F146" s="26">
        <v>0</v>
      </c>
      <c r="G146" s="26">
        <v>0</v>
      </c>
      <c r="H146" s="34">
        <f t="shared" si="21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9">SUM(D148:D150)</f>
        <v>0</v>
      </c>
      <c r="E147" s="29">
        <f t="shared" si="29"/>
        <v>0</v>
      </c>
      <c r="F147" s="7">
        <f t="shared" si="29"/>
        <v>0</v>
      </c>
      <c r="G147" s="7">
        <f t="shared" si="29"/>
        <v>0</v>
      </c>
      <c r="H147" s="29">
        <f t="shared" si="29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22"/>
        <v>0</v>
      </c>
      <c r="F148" s="26">
        <v>0</v>
      </c>
      <c r="G148" s="26">
        <v>0</v>
      </c>
      <c r="H148" s="34">
        <f t="shared" si="21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22"/>
        <v>0</v>
      </c>
      <c r="F149" s="26">
        <v>0</v>
      </c>
      <c r="G149" s="26">
        <v>0</v>
      </c>
      <c r="H149" s="34">
        <f t="shared" si="21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22"/>
        <v>0</v>
      </c>
      <c r="F150" s="26">
        <v>0</v>
      </c>
      <c r="G150" s="26">
        <v>0</v>
      </c>
      <c r="H150" s="34">
        <f t="shared" si="21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30">SUM(D152:D158)</f>
        <v>0</v>
      </c>
      <c r="E151" s="29">
        <f t="shared" si="30"/>
        <v>0</v>
      </c>
      <c r="F151" s="7">
        <f t="shared" si="30"/>
        <v>0</v>
      </c>
      <c r="G151" s="7">
        <f t="shared" si="30"/>
        <v>0</v>
      </c>
      <c r="H151" s="29">
        <f t="shared" si="30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22"/>
        <v>0</v>
      </c>
      <c r="F152" s="26">
        <v>0</v>
      </c>
      <c r="G152" s="26">
        <v>0</v>
      </c>
      <c r="H152" s="34">
        <f t="shared" si="21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22"/>
        <v>0</v>
      </c>
      <c r="F153" s="26">
        <v>0</v>
      </c>
      <c r="G153" s="26">
        <v>0</v>
      </c>
      <c r="H153" s="34">
        <f t="shared" si="21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31">SUM(C154:D154)</f>
        <v>0</v>
      </c>
      <c r="F154" s="26">
        <v>0</v>
      </c>
      <c r="G154" s="26">
        <v>0</v>
      </c>
      <c r="H154" s="34">
        <f t="shared" ref="H154:H158" si="32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31"/>
        <v>0</v>
      </c>
      <c r="F155" s="26">
        <v>0</v>
      </c>
      <c r="G155" s="26">
        <v>0</v>
      </c>
      <c r="H155" s="34">
        <f t="shared" si="32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31"/>
        <v>0</v>
      </c>
      <c r="F156" s="26">
        <v>0</v>
      </c>
      <c r="G156" s="26">
        <v>0</v>
      </c>
      <c r="H156" s="34">
        <f t="shared" si="32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31"/>
        <v>0</v>
      </c>
      <c r="F157" s="26">
        <v>0</v>
      </c>
      <c r="G157" s="26">
        <v>0</v>
      </c>
      <c r="H157" s="34">
        <f t="shared" si="32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31"/>
        <v>0</v>
      </c>
      <c r="F158" s="26">
        <v>0</v>
      </c>
      <c r="G158" s="26">
        <v>0</v>
      </c>
      <c r="H158" s="34">
        <f t="shared" si="32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306400133.02999997</v>
      </c>
      <c r="D160" s="24">
        <f t="shared" ref="D160:G160" si="33">SUM(D10,D85)</f>
        <v>31830000</v>
      </c>
      <c r="E160" s="32">
        <f>SUM(E10,E85)</f>
        <v>338230133.03000003</v>
      </c>
      <c r="F160" s="24">
        <f t="shared" si="33"/>
        <v>327325146.5</v>
      </c>
      <c r="G160" s="24">
        <f t="shared" si="33"/>
        <v>323916441.82999998</v>
      </c>
      <c r="H160" s="32">
        <f>SUM(H10,H85)</f>
        <v>10904986.529999999</v>
      </c>
    </row>
    <row r="161" spans="4:6" s="35" customFormat="1" x14ac:dyDescent="0.2"/>
    <row r="162" spans="4:6" s="35" customFormat="1" x14ac:dyDescent="0.2"/>
    <row r="163" spans="4:6" s="35" customFormat="1" x14ac:dyDescent="0.2"/>
    <row r="164" spans="4:6" s="35" customFormat="1" x14ac:dyDescent="0.2">
      <c r="D164" s="35" t="s">
        <v>89</v>
      </c>
      <c r="F164" s="35" t="s">
        <v>91</v>
      </c>
    </row>
    <row r="165" spans="4:6" s="35" customFormat="1" x14ac:dyDescent="0.2">
      <c r="D165" s="35" t="s">
        <v>90</v>
      </c>
      <c r="F165" s="35" t="s">
        <v>92</v>
      </c>
    </row>
    <row r="166" spans="4:6" s="35" customFormat="1" x14ac:dyDescent="0.2"/>
    <row r="167" spans="4:6" s="35" customFormat="1" x14ac:dyDescent="0.2"/>
    <row r="168" spans="4:6" s="35" customFormat="1" x14ac:dyDescent="0.2"/>
    <row r="169" spans="4:6" s="35" customFormat="1" x14ac:dyDescent="0.2"/>
    <row r="170" spans="4:6" s="35" customFormat="1" x14ac:dyDescent="0.2"/>
    <row r="171" spans="4:6" s="35" customFormat="1" x14ac:dyDescent="0.2"/>
    <row r="172" spans="4:6" s="35" customFormat="1" x14ac:dyDescent="0.2"/>
    <row r="173" spans="4:6" s="35" customFormat="1" x14ac:dyDescent="0.2"/>
    <row r="174" spans="4:6" s="35" customFormat="1" x14ac:dyDescent="0.2"/>
    <row r="175" spans="4:6" s="35" customFormat="1" x14ac:dyDescent="0.2"/>
    <row r="176" spans="4: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2025-01-16T18:37:02Z</cp:lastPrinted>
  <dcterms:created xsi:type="dcterms:W3CDTF">2020-01-08T21:14:59Z</dcterms:created>
  <dcterms:modified xsi:type="dcterms:W3CDTF">2025-01-16T18:37:06Z</dcterms:modified>
</cp:coreProperties>
</file>